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llis\Downloads\"/>
    </mc:Choice>
  </mc:AlternateContent>
  <xr:revisionPtr revIDLastSave="0" documentId="13_ncr:1_{782E8F83-A8B8-4CB5-848D-BCBCA44AEEA9}" xr6:coauthVersionLast="47" xr6:coauthVersionMax="47" xr10:uidLastSave="{00000000-0000-0000-0000-000000000000}"/>
  <bookViews>
    <workbookView xWindow="-28920" yWindow="-10005" windowWidth="29040" windowHeight="15720" activeTab="5" xr2:uid="{00000000-000D-0000-FFFF-FFFF00000000}"/>
  </bookViews>
  <sheets>
    <sheet name="Cover &amp; Instructions" sheetId="1" r:id="rId1"/>
    <sheet name="From Prior Tools" sheetId="2" r:id="rId2"/>
    <sheet name="Signals" sheetId="3" r:id="rId3"/>
    <sheet name="Dashboard" sheetId="4" r:id="rId4"/>
    <sheet name="Quarterly Synthesis" sheetId="5" r:id="rId5"/>
    <sheet name="Director Duty Framing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B15" i="4"/>
  <c r="B14" i="4"/>
  <c r="B13" i="4"/>
  <c r="E8" i="4"/>
  <c r="D8" i="4"/>
  <c r="B8" i="4"/>
  <c r="E7" i="4"/>
  <c r="D7" i="4"/>
  <c r="B7" i="4"/>
  <c r="E6" i="4"/>
  <c r="D6" i="4"/>
  <c r="B6" i="4"/>
  <c r="E5" i="4"/>
  <c r="D5" i="4"/>
  <c r="B5" i="4"/>
  <c r="J21" i="3"/>
  <c r="H21" i="3"/>
  <c r="K21" i="3" s="1"/>
  <c r="S21" i="3" s="1"/>
  <c r="J20" i="3"/>
  <c r="H20" i="3"/>
  <c r="K20" i="3" s="1"/>
  <c r="S20" i="3" s="1"/>
  <c r="J19" i="3"/>
  <c r="H19" i="3"/>
  <c r="K19" i="3" s="1"/>
  <c r="S19" i="3" s="1"/>
  <c r="J18" i="3"/>
  <c r="H18" i="3"/>
  <c r="K18" i="3" s="1"/>
  <c r="S18" i="3" s="1"/>
  <c r="J17" i="3"/>
  <c r="H17" i="3"/>
  <c r="K17" i="3" s="1"/>
  <c r="S17" i="3" s="1"/>
  <c r="J16" i="3"/>
  <c r="H16" i="3"/>
  <c r="K16" i="3" s="1"/>
  <c r="S16" i="3" s="1"/>
  <c r="J15" i="3"/>
  <c r="H15" i="3"/>
  <c r="K15" i="3" s="1"/>
  <c r="S15" i="3" s="1"/>
  <c r="J14" i="3"/>
  <c r="H14" i="3"/>
  <c r="K14" i="3" s="1"/>
  <c r="S14" i="3" s="1"/>
  <c r="J13" i="3"/>
  <c r="H13" i="3"/>
  <c r="K13" i="3" s="1"/>
  <c r="S13" i="3" s="1"/>
  <c r="J12" i="3"/>
  <c r="H12" i="3"/>
  <c r="K12" i="3" s="1"/>
  <c r="S12" i="3" s="1"/>
  <c r="J11" i="3"/>
  <c r="H11" i="3"/>
  <c r="K11" i="3" s="1"/>
  <c r="S11" i="3" s="1"/>
  <c r="J10" i="3"/>
  <c r="H10" i="3"/>
  <c r="K10" i="3" s="1"/>
  <c r="J9" i="3"/>
  <c r="H9" i="3"/>
  <c r="K9" i="3" s="1"/>
  <c r="S9" i="3" s="1"/>
  <c r="J8" i="3"/>
  <c r="H8" i="3"/>
  <c r="K8" i="3" s="1"/>
  <c r="J7" i="3"/>
  <c r="H7" i="3"/>
  <c r="K7" i="3" s="1"/>
  <c r="S7" i="3" s="1"/>
  <c r="J6" i="3"/>
  <c r="H6" i="3"/>
  <c r="K6" i="3" s="1"/>
  <c r="S6" i="3" s="1"/>
  <c r="J5" i="3"/>
  <c r="H5" i="3"/>
  <c r="K5" i="3" s="1"/>
  <c r="J4" i="3"/>
  <c r="H4" i="3"/>
  <c r="K4" i="3" s="1"/>
  <c r="S4" i="3" s="1"/>
  <c r="J3" i="3"/>
  <c r="H3" i="3"/>
  <c r="K3" i="3" s="1"/>
  <c r="J2" i="3"/>
  <c r="H2" i="3"/>
  <c r="K2" i="3" s="1"/>
  <c r="C13" i="4" l="1"/>
  <c r="C5" i="4"/>
  <c r="S2" i="3"/>
  <c r="C14" i="4"/>
  <c r="S3" i="3"/>
  <c r="C6" i="4"/>
  <c r="S5" i="3"/>
  <c r="C7" i="4"/>
  <c r="S8" i="3"/>
  <c r="C8" i="4"/>
  <c r="S10" i="3"/>
  <c r="E24" i="4" l="1"/>
  <c r="D24" i="4"/>
  <c r="C24" i="4"/>
  <c r="B24" i="4"/>
  <c r="E23" i="4"/>
  <c r="D23" i="4"/>
  <c r="C23" i="4"/>
  <c r="B23" i="4"/>
  <c r="E22" i="4"/>
  <c r="D22" i="4"/>
  <c r="C22" i="4"/>
  <c r="B22" i="4"/>
  <c r="E21" i="4"/>
  <c r="D21" i="4"/>
  <c r="C21" i="4"/>
  <c r="B21" i="4"/>
  <c r="E20" i="4"/>
  <c r="D20" i="4"/>
  <c r="C20" i="4"/>
  <c r="B2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IoD Toolkit</author>
  </authors>
  <commentList>
    <comment ref="G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Plain-English helper for Proximity score.
Now = score 5 (already affecting us / decisions needed this quarter)
Within 12 months = score 4
12–24 months = score 3
24–36 months = score 2
Beyond 36 months = score 1
Proximity score (col H) auto-calculated from this answer.</t>
        </r>
      </text>
    </comment>
    <comment ref="I1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Plain-English helper for Impact score.
Major strategic shift required = score 5
Material change to plan = score 4
Adjustment needed = score 3
Minor = score 2
Negligible = score 1
Impact score (col J) auto-calculated from this answer.</t>
        </r>
      </text>
    </comment>
  </commentList>
</comments>
</file>

<file path=xl/sharedStrings.xml><?xml version="1.0" encoding="utf-8"?>
<sst xmlns="http://schemas.openxmlformats.org/spreadsheetml/2006/main" count="271" uniqueCount="173">
  <si>
    <t>IoD AI Governance Toolkit
Tool 5.1 - AI Strategic Radar</t>
  </si>
  <si>
    <t>Strategic Radar Tracker - Proximity × Impact scoring</t>
  </si>
  <si>
    <t>Organisation</t>
  </si>
  <si>
    <t>[Enter organisation name]</t>
  </si>
  <si>
    <t>Prepared by</t>
  </si>
  <si>
    <t>[Director / company secretary]</t>
  </si>
  <si>
    <t>Quarter</t>
  </si>
  <si>
    <t>[e.g. Q3 2026]</t>
  </si>
  <si>
    <t>Last reviewed</t>
  </si>
  <si>
    <t>[DD Month YYYY]</t>
  </si>
  <si>
    <t>Tool version</t>
  </si>
  <si>
    <t>1.0  ·  June 2026</t>
  </si>
  <si>
    <t>How to use this tracker</t>
  </si>
  <si>
    <t>1.  Capture signals on the Signals sheet - one row per trend or external development. Aim for 8–12 per quarter, balanced across the four rings.</t>
  </si>
  <si>
    <t>2.  Answer the two plain-English questions per signal (‘When does this start to affect us?’ and ‘If it happens, how big a deal is it?’). Proximity and Impact scores (1–5) calculate automatically. Priority = Proximity × Impact (max 25).</t>
  </si>
  <si>
    <t>3.  Tag Recommended Response: WATCH, DISCUSS, or ACT.</t>
  </si>
  <si>
    <t>4.  Update Last reviewed and Next review dates each cycle. The Dashboard sheet aggregates by Ring and by Response.</t>
  </si>
  <si>
    <t>5.  Complete the Quarterly Synthesis sheet - the single page that goes into the leadership-team pack and the governing body's oversight slot.</t>
  </si>
  <si>
    <t>6.  Use the Director Duty Framing sheet as a one-page reference on how the Radar discharges Section 228(1)(g). Archive a dated copy each quarter.</t>
  </si>
  <si>
    <t>Sheets in this workbook:</t>
  </si>
  <si>
    <t>Cover · From Prior Tools · Signals · Dashboard · Quarterly Synthesis · Director Duty Framing</t>
  </si>
  <si>
    <t>From Prior Tools - how the radar plugs into the rest of the toolkit</t>
  </si>
  <si>
    <t>The strategic radar is most useful when it sits on top of what you already know. Tools 1, 2 and 3 ground every signal's "so-what" in your actual operating reality.</t>
  </si>
  <si>
    <t>SECTION A - From Tool 1 Shadow AI Audit</t>
  </si>
  <si>
    <t>The shadow AI inventory is a snapshot of your operating reality. When something changes in the radar - vendor announcement, new feature, regulator action - check it against your shadow AI inventory first. That's where the radar's "so-what" lands. A vendor feature you don't use is interesting; a vendor feature you already depend on is urgent.</t>
  </si>
  <si>
    <t>SECTION B - From Tool 2 AI Use Policy Builder</t>
  </si>
  <si>
    <t>Every signal that earns ACT triggers an AUP review. Track the AUP version that's current; if the AUP hasn't been refreshed in 6 months and ACT signals are accumulating, that's a finding - flag it in the Quarterly Synthesis. Use the Cross-ref column on the Signals sheet to point to specific AUP clauses each signal touches.</t>
  </si>
  <si>
    <t>SECTION C - From Tool 3 Capability &amp; Readiness Audit</t>
  </si>
  <si>
    <t>Capability gaps determine which radar signals you can respond to and which you can't. A signal that's high-impact but you have no capability to act on stays at WATCH or DISCUSS until the capability is built - and that capability gap belongs on the AI roadmap. Don't move a signal to ACT before checking Tool 3 for the underlying capability.</t>
  </si>
  <si>
    <t>SECTION D - Other inputs</t>
  </si>
  <si>
    <t>Industry bodies (sector trade associations, regulator publications), vendor briefings (named account managers, product webinars), peer conversations (IoD chapter meetings, NED networks), and the Tool 5 Starter Signal Pack (next sheet). Source breadth matters - single-source signals are easier to dismiss than multi-source ones.</t>
  </si>
  <si>
    <t>#</t>
  </si>
  <si>
    <t>Signal title (one line)</t>
  </si>
  <si>
    <t>Ring</t>
  </si>
  <si>
    <t>Source</t>
  </si>
  <si>
    <t>Trigger (what changed)</t>
  </si>
  <si>
    <t>So-what for us</t>
  </si>
  <si>
    <t>When does this start to affect us?</t>
  </si>
  <si>
    <t>Proximity score (auto)</t>
  </si>
  <si>
    <t>If it happens, how big a deal is it?</t>
  </si>
  <si>
    <t>Impact score (auto)</t>
  </si>
  <si>
    <t>Priority Score</t>
  </si>
  <si>
    <t>Recommended response</t>
  </si>
  <si>
    <t>Owner</t>
  </si>
  <si>
    <t>Next review</t>
  </si>
  <si>
    <t>Cross-ref (other tool)</t>
  </si>
  <si>
    <t>Notes</t>
  </si>
  <si>
    <t>Rank key (auto)</t>
  </si>
  <si>
    <t>EU AI Act - high-risk obligations deferred to 2 Dec 2027 by Digital Omnibus (Annex III); embedded systems to 2 Aug 2028</t>
  </si>
  <si>
    <t>Regulation &amp; policy</t>
  </si>
  <si>
    <t>EU AI Act timeline; EC publications</t>
  </si>
  <si>
    <t>Annex III standalone high-risk obligations deferred to 2 December 2027; embedded high-risk (Annex I) to 2 August 2028; watermarking &amp; transparency to 2 December 2026.</t>
  </si>
  <si>
    <t>Confirm internal classification of in-scope systems; map to procurement and DPIA workflows.</t>
  </si>
  <si>
    <t>Now</t>
  </si>
  <si>
    <t>Major strategic shift required</t>
  </si>
  <si>
    <t>ACT</t>
  </si>
  <si>
    <t>Company Secretary</t>
  </si>
  <si>
    <t>2026-05-15</t>
  </si>
  <si>
    <t>2026-11-01</t>
  </si>
  <si>
    <t>Tool 1.3 EU AI Act Readiness Check</t>
  </si>
  <si>
    <t>Digital Omnibus on AI adopted - Regulation (EU) 2026/1744, in force 27 July 2026</t>
  </si>
  <si>
    <t>Regulation (EU) 2026/1744; AI Office of Ireland</t>
  </si>
  <si>
    <t>Adopted 24 July 2026, in force 27 July. Defers and narrows the core obligations, and rewrites the Article 4 duty on AI literacy.</t>
  </si>
  <si>
    <t>Re-scope AI Act preparation against the deferred dates; confirm what the organisation does to support AI literacy.</t>
  </si>
  <si>
    <t>12-24 months</t>
  </si>
  <si>
    <t>Material change to plan</t>
  </si>
  <si>
    <t>DISCUSS</t>
  </si>
  <si>
    <t>Tool 1.3</t>
  </si>
  <si>
    <t>NESC Council Report No.173 - Artificial Intelligence in Service of Society: Navigating Our Way Forward (28 April 2026)</t>
  </si>
  <si>
    <t>NESC Council Report No.173 (28 April 2026)</t>
  </si>
  <si>
    <t>Policy direction on AI and labour market in Ireland</t>
  </si>
  <si>
    <t>Anticipate political and policy direction; informs workforce signals.</t>
  </si>
  <si>
    <t>Adjustment needed</t>
  </si>
  <si>
    <t>HR Director</t>
  </si>
  <si>
    <t>2026-05-10</t>
  </si>
  <si>
    <t>2026-08-15</t>
  </si>
  <si>
    <t>-</t>
  </si>
  <si>
    <t>Agentic AI in mainstream workflow tools</t>
  </si>
  <si>
    <t>Technology capability</t>
  </si>
  <si>
    <t>Microsoft, Google, Salesforce product roadmaps</t>
  </si>
  <si>
    <t>Agents moving from pilot to GA in productivity suites</t>
  </si>
  <si>
    <t>Reassess AI Use Policy - agents change the action surface, not just the content surface.</t>
  </si>
  <si>
    <t>Within 12 months</t>
  </si>
  <si>
    <t>CIO</t>
  </si>
  <si>
    <t>2026-05-20</t>
  </si>
  <si>
    <t>2026-10-15</t>
  </si>
  <si>
    <t>Tool 2.1 AI Use Policy Builder</t>
  </si>
  <si>
    <t>Foundation-model vendor concentration</t>
  </si>
  <si>
    <t>Analyst coverage; in-house vendor telemetry</t>
  </si>
  <si>
    <t>3–4 providers now handle most enterprise traffic</t>
  </si>
  <si>
    <t>Vendor concentration risk; single-supplier dependency in critical workflows.</t>
  </si>
  <si>
    <t>2026-08-30</t>
  </si>
  <si>
    <t>Tool 1.2 Vendor Dependency Review</t>
  </si>
  <si>
    <t>Inference vs. training cost trajectory</t>
  </si>
  <si>
    <t>Vendor pricing pages; industry analyst notes</t>
  </si>
  <si>
    <t>Inference trending down, training cost trending up</t>
  </si>
  <si>
    <t>Cost models for in-house vs. API-based deployment shifting; revisit any TCO older than 12 months.</t>
  </si>
  <si>
    <t>CFO</t>
  </si>
  <si>
    <t>2026-05-12</t>
  </si>
  <si>
    <t>2026-10-01</t>
  </si>
  <si>
    <t>Big 4 deploying AI in audit testwork</t>
  </si>
  <si>
    <t>Competitive &amp; sector</t>
  </si>
  <si>
    <t>Big 4 firm announcements; audit committee briefings</t>
  </si>
  <si>
    <t>AI now in core audit procedures at large firms</t>
  </si>
  <si>
    <t>Expect downstream impact on audit cost, scope of audit, management representations.</t>
  </si>
  <si>
    <t>Audit Committee Chair</t>
  </si>
  <si>
    <t>2026-05-22</t>
  </si>
  <si>
    <t>2026-09-15</t>
  </si>
  <si>
    <t>Customer-facing AI features as expectation, not differentiator</t>
  </si>
  <si>
    <t>Customer research; competitor product pages</t>
  </si>
  <si>
    <t>Brand-level shift: AI now expected in core customer journeys</t>
  </si>
  <si>
    <t>Brand and competitive positioning risk if not visible in a 12-month horizon.</t>
  </si>
  <si>
    <t>CCO</t>
  </si>
  <si>
    <t>2026-05-25</t>
  </si>
  <si>
    <t>2026-10-30</t>
  </si>
  <si>
    <t>Workforce displacement - early role-level impact studies</t>
  </si>
  <si>
    <t>Workforce &amp; skills</t>
  </si>
  <si>
    <t>Academic studies; trade-press surveys</t>
  </si>
  <si>
    <t>Early evidence on role-level impact of generative AI</t>
  </si>
  <si>
    <t>Workforce planning and engagement signal; brief HR and PR; pre-empt union / works-council questions.</t>
  </si>
  <si>
    <t>2026-05-18</t>
  </si>
  <si>
    <t>AI competency on director skills matrices</t>
  </si>
  <si>
    <t>IoD member benchmarks; NED search firms</t>
  </si>
  <si>
    <t>AI literacy now appearing as a discrete entry on board skills matrices</t>
  </si>
  <si>
    <t>Director skills matrix review; CPD planning; succession implications. Article 4 asks deployers to support AI literacy across staff.</t>
  </si>
  <si>
    <t>Chair / NomCo</t>
  </si>
  <si>
    <t>2026-05-28</t>
  </si>
  <si>
    <t>2026-09-30</t>
  </si>
  <si>
    <t>Tool 3.3 Personal AI Setup Guide</t>
  </si>
  <si>
    <t>EU AI Act - new Article 5 prohibition (CSAM / non-consensual intimate imagery)</t>
  </si>
  <si>
    <t>Regulation (EU) 2026/1744</t>
  </si>
  <si>
    <t>Net-new outright prohibition added by the Omnibus; applies from 2 December 2026</t>
  </si>
  <si>
    <t>Confirm no in-scope use across organisation; update AUP to reflect explicit prohibition</t>
  </si>
  <si>
    <t>Quarterly Radar Dashboard</t>
  </si>
  <si>
    <t>Signals by ring</t>
  </si>
  <si>
    <t>Count</t>
  </si>
  <si>
    <t>Avg priority</t>
  </si>
  <si>
    <t>ACT count</t>
  </si>
  <si>
    <t>DISCUSS count</t>
  </si>
  <si>
    <t>By response</t>
  </si>
  <si>
    <t>Response</t>
  </si>
  <si>
    <t>WATCH</t>
  </si>
  <si>
    <t>Top 5 by priority</t>
  </si>
  <si>
    <t>Rank</t>
  </si>
  <si>
    <t>Signal</t>
  </si>
  <si>
    <t>Priority</t>
  </si>
  <si>
    <t>Quarterly Synthesis - single page for the leadership team and the board cycle</t>
  </si>
  <si>
    <t>Complete one block per quarter. The synthesis is the artefact that goes into the next leadership-team pack and the governing body's regular oversight slot. Reference the Signals sheet for source detail.</t>
  </si>
  <si>
    <t>Quarter 1 - synthesis</t>
  </si>
  <si>
    <t>Quarter / date completed</t>
  </si>
  <si>
    <t>Top three ACT items</t>
  </si>
  <si>
    <t>[3 signals - decision required this cycle; reference the relevant decision paper]</t>
  </si>
  <si>
    <t>Top three DISCUSS items</t>
  </si>
  <si>
    <t>[3 signals - leadership-team discussion required this cycle]</t>
  </si>
  <si>
    <t>Top three WATCH items</t>
  </si>
  <si>
    <t>[3 signals - monitoring only, with named owner and next review date]</t>
  </si>
  <si>
    <t>Blind-spot check</t>
  </si>
  <si>
    <t>[Which ring is under-represented or absent this quarter? Regulation &amp; policy / Technology capability / Competitive &amp; sector / Workforce &amp; skills]</t>
  </si>
  <si>
    <t>Cross-references</t>
  </si>
  <si>
    <t>[Which signals link to live items in Tool 1.2 Vendor Dependency, Tool 1.3 EU AI Act Readiness, Tool 2.1 AI Use Policy, the AI roadmap?]</t>
  </si>
  <si>
    <t>Recommendation to leadership team</t>
  </si>
  <si>
    <t>[Plain-English two-paragraph recommendation. End with the decision required.]</t>
  </si>
  <si>
    <t>Quarter 2 - synthesis</t>
  </si>
  <si>
    <t>Quarter 3 - synthesis</t>
  </si>
  <si>
    <t>Quarter 4 - synthesis</t>
  </si>
  <si>
    <t>Director Duty Framing - Section 228(1)(g) Companies Act 2014</t>
  </si>
  <si>
    <t>Section 228(1)(g) of the Companies Act 2014 requires directors to exercise the care, skill and diligence that would be exercised by a reasonably diligent person with the knowledge, skill and experience that may reasonably be expected of a director in the same role, and the knowledge, skill and experience that the director in question actually has. AI is now a strategic and regulatory variable that meets that threshold. The quarterly Strategic Radar is the discipline that evidences the duty has been discharged.</t>
  </si>
  <si>
    <t>How the radar evidences the duty</t>
  </si>
  <si>
    <t>•  Stay reasonably informed about AI as a strategic and regulatory variable - capture signals across all four rings each quarter.</t>
  </si>
  <si>
    <t>•  Document the quarterly review - date, attendees, and decisions noted on the Signals sheet and the Quarterly Synthesis sheet.</t>
  </si>
  <si>
    <t>•  Cross-reference radar signals to specific board decisions - record the linked decision paper or roadmap item in the Cross-ref column.</t>
  </si>
  <si>
    <t>•  Maintain the signal log as evidence of ongoing oversight - archive a dated copy of the Tracker at the end of each quarter.</t>
  </si>
  <si>
    <t>USE - Bring this page to the governing body's next regular oversight slot. It frames why the Strategic Radar exists and what it evidences.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</si>
</sst>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8"/>
      <color rgb="FFFFFFFF"/>
      <name val="Arial"/>
    </font>
    <font>
      <b/>
      <sz val="10"/>
      <color rgb="FF5B2D8E"/>
      <name val="Arial"/>
    </font>
    <font>
      <sz val="10"/>
      <color rgb="FF1A1A1A"/>
      <name val="Arial"/>
    </font>
    <font>
      <b/>
      <sz val="12"/>
      <color rgb="FF5B2D8E"/>
      <name val="Arial"/>
    </font>
    <font>
      <b/>
      <sz val="10"/>
      <color rgb="FFFFFFFF"/>
      <name val="Arial"/>
    </font>
    <font>
      <b/>
      <sz val="14"/>
      <color rgb="FFFFFFFF"/>
      <name val="Arial"/>
    </font>
    <font>
      <b/>
      <sz val="11"/>
      <color rgb="FF5B2D8E"/>
      <name val="Arial"/>
    </font>
    <font>
      <b/>
      <sz val="12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b/>
      <sz val="14"/>
      <color rgb="FF5B2D8E"/>
      <name val="Arial"/>
    </font>
    <font>
      <sz val="10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9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5F2EDB"/>
      </patternFill>
    </fill>
    <fill>
      <patternFill patternType="solid">
        <fgColor rgb="FFCDC1F1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5F2EDB"/>
      </left>
      <right style="medium">
        <color rgb="FF5F2EDB"/>
      </right>
      <top style="medium">
        <color rgb="FF5F2EDB"/>
      </top>
      <bottom style="medium">
        <color rgb="FF5F2EDB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4" borderId="1" xfId="0" applyFont="1" applyFill="1" applyBorder="1" applyAlignment="1">
      <alignment horizontal="left" vertical="top" wrapText="1" indent="1"/>
    </xf>
    <xf numFmtId="0" fontId="3" fillId="5" borderId="1" xfId="0" applyFont="1" applyFill="1" applyBorder="1" applyAlignment="1">
      <alignment horizontal="left" vertical="top" wrapText="1" indent="1"/>
    </xf>
    <xf numFmtId="0" fontId="9" fillId="5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164" fontId="3" fillId="4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164" fontId="3" fillId="5" borderId="1" xfId="0" applyNumberFormat="1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/>
    <xf numFmtId="0" fontId="13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0" fillId="0" borderId="0" xfId="0"/>
    <xf numFmtId="0" fontId="13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0" fontId="0" fillId="0" borderId="3" xfId="0" applyBorder="1"/>
    <xf numFmtId="0" fontId="9" fillId="4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228600</xdr:rowOff>
    </xdr:from>
    <xdr:to>
      <xdr:col>2</xdr:col>
      <xdr:colOff>180975</xdr:colOff>
      <xdr:row>3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618F3F4-1426-1E76-0979-7D2120657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409575"/>
          <a:ext cx="1447800" cy="4953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4"/>
  <sheetViews>
    <sheetView showGridLines="0" topLeftCell="A41" workbookViewId="0">
      <selection activeCell="B5" sqref="B5:F5"/>
    </sheetView>
  </sheetViews>
  <sheetFormatPr defaultRowHeight="14.5" x14ac:dyDescent="0.35"/>
  <cols>
    <col min="1" max="1" width="4" customWidth="1"/>
    <col min="2" max="6" width="22" customWidth="1"/>
    <col min="7" max="7" width="4" customWidth="1"/>
  </cols>
  <sheetData>
    <row r="2" spans="2:6" ht="26.15" customHeight="1" x14ac:dyDescent="0.35">
      <c r="B2" s="30"/>
      <c r="C2" s="31"/>
      <c r="D2" s="39" t="s">
        <v>0</v>
      </c>
      <c r="E2" s="36"/>
      <c r="F2" s="36"/>
    </row>
    <row r="3" spans="2:6" ht="26.15" customHeight="1" x14ac:dyDescent="0.35">
      <c r="B3" s="31"/>
      <c r="C3" s="31"/>
      <c r="D3" s="36"/>
      <c r="E3" s="36"/>
      <c r="F3" s="36"/>
    </row>
    <row r="4" spans="2:6" ht="26.15" customHeight="1" x14ac:dyDescent="0.35">
      <c r="B4" s="31"/>
      <c r="C4" s="31"/>
      <c r="D4" s="36"/>
      <c r="E4" s="36"/>
      <c r="F4" s="36"/>
    </row>
    <row r="5" spans="2:6" ht="20.65" customHeight="1" x14ac:dyDescent="0.35">
      <c r="B5" s="41" t="s">
        <v>1</v>
      </c>
      <c r="C5" s="36"/>
      <c r="D5" s="36"/>
      <c r="E5" s="36"/>
      <c r="F5" s="36"/>
    </row>
    <row r="7" spans="2:6" x14ac:dyDescent="0.35">
      <c r="B7" s="38"/>
      <c r="C7" s="36"/>
      <c r="D7" s="36"/>
      <c r="E7" s="36"/>
      <c r="F7" s="36"/>
    </row>
    <row r="9" spans="2:6" ht="22" customHeight="1" x14ac:dyDescent="0.35">
      <c r="B9" s="6" t="s">
        <v>2</v>
      </c>
      <c r="C9" s="35" t="s">
        <v>3</v>
      </c>
      <c r="D9" s="36"/>
      <c r="E9" s="36"/>
      <c r="F9" s="36"/>
    </row>
    <row r="10" spans="2:6" ht="22" customHeight="1" x14ac:dyDescent="0.35">
      <c r="B10" s="6" t="s">
        <v>4</v>
      </c>
      <c r="C10" s="35" t="s">
        <v>5</v>
      </c>
      <c r="D10" s="36"/>
      <c r="E10" s="36"/>
      <c r="F10" s="36"/>
    </row>
    <row r="11" spans="2:6" ht="22" customHeight="1" x14ac:dyDescent="0.35">
      <c r="B11" s="6" t="s">
        <v>6</v>
      </c>
      <c r="C11" s="35" t="s">
        <v>7</v>
      </c>
      <c r="D11" s="36"/>
      <c r="E11" s="36"/>
      <c r="F11" s="36"/>
    </row>
    <row r="12" spans="2:6" ht="22" customHeight="1" x14ac:dyDescent="0.35">
      <c r="B12" s="6" t="s">
        <v>8</v>
      </c>
      <c r="C12" s="35" t="s">
        <v>9</v>
      </c>
      <c r="D12" s="36"/>
      <c r="E12" s="36"/>
      <c r="F12" s="36"/>
    </row>
    <row r="13" spans="2:6" ht="22" customHeight="1" x14ac:dyDescent="0.35">
      <c r="B13" s="6" t="s">
        <v>10</v>
      </c>
      <c r="C13" s="35" t="s">
        <v>11</v>
      </c>
      <c r="D13" s="36"/>
      <c r="E13" s="36"/>
      <c r="F13" s="36"/>
    </row>
    <row r="15" spans="2:6" ht="20.149999999999999" customHeight="1" x14ac:dyDescent="0.35">
      <c r="B15" s="40" t="s">
        <v>12</v>
      </c>
      <c r="C15" s="36"/>
      <c r="D15" s="36"/>
      <c r="E15" s="36"/>
      <c r="F15" s="36"/>
    </row>
    <row r="16" spans="2:6" ht="35.25" customHeight="1" x14ac:dyDescent="0.35">
      <c r="B16" s="37" t="s">
        <v>13</v>
      </c>
      <c r="C16" s="36"/>
      <c r="D16" s="36"/>
      <c r="E16" s="36"/>
      <c r="F16" s="36"/>
    </row>
    <row r="17" spans="2:6" ht="49.75" customHeight="1" x14ac:dyDescent="0.35">
      <c r="B17" s="37" t="s">
        <v>14</v>
      </c>
      <c r="C17" s="36"/>
      <c r="D17" s="36"/>
      <c r="E17" s="36"/>
      <c r="F17" s="36"/>
    </row>
    <row r="18" spans="2:6" ht="20.65" customHeight="1" x14ac:dyDescent="0.35">
      <c r="B18" s="37" t="s">
        <v>15</v>
      </c>
      <c r="C18" s="36"/>
      <c r="D18" s="36"/>
      <c r="E18" s="36"/>
      <c r="F18" s="36"/>
    </row>
    <row r="19" spans="2:6" ht="35.25" customHeight="1" x14ac:dyDescent="0.35">
      <c r="B19" s="37" t="s">
        <v>16</v>
      </c>
      <c r="C19" s="36"/>
      <c r="D19" s="36"/>
      <c r="E19" s="36"/>
      <c r="F19" s="36"/>
    </row>
    <row r="20" spans="2:6" ht="35.25" customHeight="1" x14ac:dyDescent="0.35">
      <c r="B20" s="37" t="s">
        <v>17</v>
      </c>
      <c r="C20" s="36"/>
      <c r="D20" s="36"/>
      <c r="E20" s="36"/>
      <c r="F20" s="36"/>
    </row>
    <row r="21" spans="2:6" ht="35.25" customHeight="1" x14ac:dyDescent="0.35">
      <c r="B21" s="37" t="s">
        <v>18</v>
      </c>
      <c r="C21" s="36"/>
      <c r="D21" s="36"/>
      <c r="E21" s="36"/>
      <c r="F21" s="36"/>
    </row>
    <row r="23" spans="2:6" ht="20.149999999999999" customHeight="1" x14ac:dyDescent="0.35">
      <c r="B23" s="33" t="s">
        <v>19</v>
      </c>
    </row>
    <row r="24" spans="2:6" ht="79" customHeight="1" x14ac:dyDescent="0.35">
      <c r="B24" s="32" t="s">
        <v>20</v>
      </c>
    </row>
  </sheetData>
  <mergeCells count="15">
    <mergeCell ref="C13:F13"/>
    <mergeCell ref="B21:F21"/>
    <mergeCell ref="C9:F9"/>
    <mergeCell ref="B7:F7"/>
    <mergeCell ref="D2:F4"/>
    <mergeCell ref="B16:F16"/>
    <mergeCell ref="B20:F20"/>
    <mergeCell ref="B15:F15"/>
    <mergeCell ref="C12:F12"/>
    <mergeCell ref="B19:F19"/>
    <mergeCell ref="B5:F5"/>
    <mergeCell ref="C11:F11"/>
    <mergeCell ref="C10:F10"/>
    <mergeCell ref="B17:F17"/>
    <mergeCell ref="B18:F18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workbookViewId="0">
      <selection activeCell="B8" sqref="B8:E8"/>
    </sheetView>
  </sheetViews>
  <sheetFormatPr defaultRowHeight="14.5" x14ac:dyDescent="0.35"/>
  <cols>
    <col min="1" max="1" width="4" customWidth="1"/>
    <col min="2" max="5" width="28" customWidth="1"/>
  </cols>
  <sheetData>
    <row r="1" spans="2:5" ht="20.65" customHeight="1" x14ac:dyDescent="0.35">
      <c r="B1" s="43" t="s">
        <v>21</v>
      </c>
      <c r="C1" s="36"/>
      <c r="D1" s="36"/>
      <c r="E1" s="36"/>
    </row>
    <row r="2" spans="2:5" ht="35.25" customHeight="1" x14ac:dyDescent="0.35">
      <c r="B2" s="46" t="s">
        <v>22</v>
      </c>
      <c r="C2" s="36"/>
      <c r="D2" s="36"/>
      <c r="E2" s="36"/>
    </row>
    <row r="4" spans="2:5" ht="20.65" customHeight="1" x14ac:dyDescent="0.35">
      <c r="B4" s="44" t="s">
        <v>23</v>
      </c>
      <c r="C4" s="36"/>
      <c r="D4" s="36"/>
      <c r="E4" s="36"/>
    </row>
    <row r="5" spans="2:5" ht="64.400000000000006" customHeight="1" x14ac:dyDescent="0.35">
      <c r="B5" s="42" t="s">
        <v>24</v>
      </c>
      <c r="C5" s="36"/>
      <c r="D5" s="36"/>
      <c r="E5" s="36"/>
    </row>
    <row r="7" spans="2:5" ht="20.65" customHeight="1" x14ac:dyDescent="0.35">
      <c r="B7" s="44" t="s">
        <v>25</v>
      </c>
      <c r="C7" s="36"/>
      <c r="D7" s="36"/>
      <c r="E7" s="36"/>
    </row>
    <row r="8" spans="2:5" ht="64.400000000000006" customHeight="1" x14ac:dyDescent="0.35">
      <c r="B8" s="42" t="s">
        <v>26</v>
      </c>
      <c r="C8" s="36"/>
      <c r="D8" s="36"/>
      <c r="E8" s="36"/>
    </row>
    <row r="10" spans="2:5" ht="20.65" customHeight="1" x14ac:dyDescent="0.35">
      <c r="B10" s="44" t="s">
        <v>27</v>
      </c>
      <c r="C10" s="36"/>
      <c r="D10" s="36"/>
      <c r="E10" s="36"/>
    </row>
    <row r="11" spans="2:5" ht="64.400000000000006" customHeight="1" x14ac:dyDescent="0.35">
      <c r="B11" s="42" t="s">
        <v>28</v>
      </c>
      <c r="C11" s="36"/>
      <c r="D11" s="36"/>
      <c r="E11" s="36"/>
    </row>
    <row r="13" spans="2:5" ht="20.149999999999999" customHeight="1" x14ac:dyDescent="0.35">
      <c r="B13" s="45" t="s">
        <v>29</v>
      </c>
      <c r="C13" s="36"/>
      <c r="D13" s="36"/>
      <c r="E13" s="36"/>
    </row>
    <row r="14" spans="2:5" ht="64.400000000000006" customHeight="1" x14ac:dyDescent="0.35">
      <c r="B14" s="42" t="s">
        <v>30</v>
      </c>
      <c r="C14" s="36"/>
      <c r="D14" s="36"/>
      <c r="E14" s="36"/>
    </row>
  </sheetData>
  <mergeCells count="10">
    <mergeCell ref="B14:E14"/>
    <mergeCell ref="B1:E1"/>
    <mergeCell ref="B8:E8"/>
    <mergeCell ref="B4:E4"/>
    <mergeCell ref="B13:E13"/>
    <mergeCell ref="B7:E7"/>
    <mergeCell ref="B11:E11"/>
    <mergeCell ref="B5:E5"/>
    <mergeCell ref="B2:E2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"/>
  <sheetViews>
    <sheetView workbookViewId="0">
      <pane xSplit="1" ySplit="1" topLeftCell="E6" activePane="bottomRight" state="frozen"/>
      <selection pane="topRight"/>
      <selection pane="bottomLeft"/>
      <selection pane="bottomRight" activeCell="F4" sqref="F4"/>
    </sheetView>
  </sheetViews>
  <sheetFormatPr defaultRowHeight="14.5" x14ac:dyDescent="0.35"/>
  <cols>
    <col min="1" max="1" width="5" customWidth="1"/>
    <col min="2" max="2" width="34" customWidth="1"/>
    <col min="3" max="3" width="18" customWidth="1"/>
    <col min="4" max="4" width="20" customWidth="1"/>
    <col min="5" max="6" width="38" customWidth="1"/>
    <col min="7" max="7" width="20" customWidth="1"/>
    <col min="8" max="8" width="10" customWidth="1"/>
    <col min="9" max="9" width="26" customWidth="1"/>
    <col min="10" max="10" width="9" customWidth="1"/>
    <col min="11" max="11" width="10" customWidth="1"/>
    <col min="12" max="12" width="14" customWidth="1"/>
    <col min="13" max="13" width="16" customWidth="1"/>
    <col min="14" max="15" width="12" customWidth="1"/>
    <col min="16" max="17" width="24" customWidth="1"/>
    <col min="19" max="19" width="14" hidden="1" customWidth="1"/>
  </cols>
  <sheetData>
    <row r="1" spans="1:19" ht="44.15" customHeight="1" x14ac:dyDescent="0.35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  <c r="N1" s="5" t="s">
        <v>8</v>
      </c>
      <c r="O1" s="5" t="s">
        <v>44</v>
      </c>
      <c r="P1" s="5" t="s">
        <v>45</v>
      </c>
      <c r="Q1" s="5" t="s">
        <v>46</v>
      </c>
      <c r="S1" t="s">
        <v>47</v>
      </c>
    </row>
    <row r="2" spans="1:19" ht="79" customHeight="1" x14ac:dyDescent="0.35">
      <c r="A2" s="8">
        <v>1</v>
      </c>
      <c r="B2" s="9" t="s">
        <v>48</v>
      </c>
      <c r="C2" s="9" t="s">
        <v>49</v>
      </c>
      <c r="D2" s="9" t="s">
        <v>50</v>
      </c>
      <c r="E2" s="9" t="s">
        <v>51</v>
      </c>
      <c r="F2" s="34" t="s">
        <v>52</v>
      </c>
      <c r="G2" s="7" t="s">
        <v>53</v>
      </c>
      <c r="H2" s="10">
        <f t="shared" ref="H2:H21" si="0">IF(G2="Now",5,IF(G2="Within 12 months",4,IF(G2="12-24 months",3,IF(G2="24-36 months",2,IF(G2="Beyond 36 months",1,"")))))</f>
        <v>5</v>
      </c>
      <c r="I2" s="7" t="s">
        <v>54</v>
      </c>
      <c r="J2" s="10">
        <f t="shared" ref="J2:J21" si="1">IF(I2="Major strategic shift required",5,IF(I2="Material change to plan",4,IF(I2="Adjustment needed",3,IF(I2="Minor",2,IF(I2="Negligible",1,"")))))</f>
        <v>5</v>
      </c>
      <c r="K2" s="11">
        <f t="shared" ref="K2:K21" si="2">IFERROR(H2*J2,"")</f>
        <v>25</v>
      </c>
      <c r="L2" s="9" t="s">
        <v>55</v>
      </c>
      <c r="M2" s="9" t="s">
        <v>56</v>
      </c>
      <c r="N2" s="12" t="s">
        <v>57</v>
      </c>
      <c r="O2" s="12" t="s">
        <v>58</v>
      </c>
      <c r="P2" s="9" t="s">
        <v>59</v>
      </c>
      <c r="Q2" s="1"/>
      <c r="S2">
        <f t="shared" ref="S2:S21" si="3">IFERROR(K2*1000-ROW(),"")</f>
        <v>24998</v>
      </c>
    </row>
    <row r="3" spans="1:19" ht="64.400000000000006" customHeight="1" x14ac:dyDescent="0.35">
      <c r="A3" s="13">
        <v>2</v>
      </c>
      <c r="B3" s="14" t="s">
        <v>60</v>
      </c>
      <c r="C3" s="14" t="s">
        <v>49</v>
      </c>
      <c r="D3" s="14" t="s">
        <v>61</v>
      </c>
      <c r="E3" s="14" t="s">
        <v>62</v>
      </c>
      <c r="F3" s="14" t="s">
        <v>63</v>
      </c>
      <c r="G3" s="7" t="s">
        <v>64</v>
      </c>
      <c r="H3" s="15">
        <f t="shared" si="0"/>
        <v>3</v>
      </c>
      <c r="I3" s="7" t="s">
        <v>65</v>
      </c>
      <c r="J3" s="15">
        <f t="shared" si="1"/>
        <v>4</v>
      </c>
      <c r="K3" s="16">
        <f t="shared" si="2"/>
        <v>12</v>
      </c>
      <c r="L3" s="14" t="s">
        <v>66</v>
      </c>
      <c r="M3" s="14" t="s">
        <v>56</v>
      </c>
      <c r="N3" s="17" t="s">
        <v>57</v>
      </c>
      <c r="O3" s="17" t="s">
        <v>58</v>
      </c>
      <c r="P3" s="14" t="s">
        <v>67</v>
      </c>
      <c r="Q3" s="2"/>
      <c r="S3">
        <f t="shared" si="3"/>
        <v>11997</v>
      </c>
    </row>
    <row r="4" spans="1:19" ht="64.400000000000006" customHeight="1" x14ac:dyDescent="0.35">
      <c r="A4" s="8">
        <v>3</v>
      </c>
      <c r="B4" s="9" t="s">
        <v>68</v>
      </c>
      <c r="C4" s="9" t="s">
        <v>49</v>
      </c>
      <c r="D4" s="9" t="s">
        <v>69</v>
      </c>
      <c r="E4" s="9" t="s">
        <v>70</v>
      </c>
      <c r="F4" s="9" t="s">
        <v>71</v>
      </c>
      <c r="G4" s="7" t="s">
        <v>64</v>
      </c>
      <c r="H4" s="10">
        <f t="shared" si="0"/>
        <v>3</v>
      </c>
      <c r="I4" s="7" t="s">
        <v>72</v>
      </c>
      <c r="J4" s="10">
        <f t="shared" si="1"/>
        <v>3</v>
      </c>
      <c r="K4" s="11">
        <f t="shared" si="2"/>
        <v>9</v>
      </c>
      <c r="L4" s="9" t="s">
        <v>66</v>
      </c>
      <c r="M4" s="9" t="s">
        <v>73</v>
      </c>
      <c r="N4" s="12" t="s">
        <v>74</v>
      </c>
      <c r="O4" s="12" t="s">
        <v>75</v>
      </c>
      <c r="P4" s="9" t="s">
        <v>76</v>
      </c>
      <c r="Q4" s="1"/>
      <c r="S4">
        <f t="shared" si="3"/>
        <v>8996</v>
      </c>
    </row>
    <row r="5" spans="1:19" ht="49.75" customHeight="1" x14ac:dyDescent="0.35">
      <c r="A5" s="13">
        <v>4</v>
      </c>
      <c r="B5" s="14" t="s">
        <v>77</v>
      </c>
      <c r="C5" s="14" t="s">
        <v>78</v>
      </c>
      <c r="D5" s="14" t="s">
        <v>79</v>
      </c>
      <c r="E5" s="14" t="s">
        <v>80</v>
      </c>
      <c r="F5" s="14" t="s">
        <v>81</v>
      </c>
      <c r="G5" s="7" t="s">
        <v>82</v>
      </c>
      <c r="H5" s="15">
        <f t="shared" si="0"/>
        <v>4</v>
      </c>
      <c r="I5" s="7" t="s">
        <v>54</v>
      </c>
      <c r="J5" s="15">
        <f t="shared" si="1"/>
        <v>5</v>
      </c>
      <c r="K5" s="16">
        <f t="shared" si="2"/>
        <v>20</v>
      </c>
      <c r="L5" s="14" t="s">
        <v>55</v>
      </c>
      <c r="M5" s="14" t="s">
        <v>83</v>
      </c>
      <c r="N5" s="17" t="s">
        <v>84</v>
      </c>
      <c r="O5" s="17" t="s">
        <v>85</v>
      </c>
      <c r="P5" s="14" t="s">
        <v>86</v>
      </c>
      <c r="Q5" s="2"/>
      <c r="S5">
        <f t="shared" si="3"/>
        <v>19995</v>
      </c>
    </row>
    <row r="6" spans="1:19" ht="49.75" customHeight="1" x14ac:dyDescent="0.35">
      <c r="A6" s="8">
        <v>5</v>
      </c>
      <c r="B6" s="9" t="s">
        <v>87</v>
      </c>
      <c r="C6" s="9" t="s">
        <v>78</v>
      </c>
      <c r="D6" s="9" t="s">
        <v>88</v>
      </c>
      <c r="E6" s="9" t="s">
        <v>89</v>
      </c>
      <c r="F6" s="9" t="s">
        <v>90</v>
      </c>
      <c r="G6" s="7" t="s">
        <v>82</v>
      </c>
      <c r="H6" s="10">
        <f t="shared" si="0"/>
        <v>4</v>
      </c>
      <c r="I6" s="7" t="s">
        <v>65</v>
      </c>
      <c r="J6" s="10">
        <f t="shared" si="1"/>
        <v>4</v>
      </c>
      <c r="K6" s="11">
        <f t="shared" si="2"/>
        <v>16</v>
      </c>
      <c r="L6" s="9" t="s">
        <v>55</v>
      </c>
      <c r="M6" s="9" t="s">
        <v>83</v>
      </c>
      <c r="N6" s="12" t="s">
        <v>84</v>
      </c>
      <c r="O6" s="12" t="s">
        <v>91</v>
      </c>
      <c r="P6" s="9" t="s">
        <v>92</v>
      </c>
      <c r="Q6" s="1"/>
      <c r="S6">
        <f t="shared" si="3"/>
        <v>15994</v>
      </c>
    </row>
    <row r="7" spans="1:19" ht="49.75" customHeight="1" x14ac:dyDescent="0.35">
      <c r="A7" s="13">
        <v>6</v>
      </c>
      <c r="B7" s="14" t="s">
        <v>93</v>
      </c>
      <c r="C7" s="14" t="s">
        <v>78</v>
      </c>
      <c r="D7" s="14" t="s">
        <v>94</v>
      </c>
      <c r="E7" s="14" t="s">
        <v>95</v>
      </c>
      <c r="F7" s="14" t="s">
        <v>96</v>
      </c>
      <c r="G7" s="7" t="s">
        <v>64</v>
      </c>
      <c r="H7" s="15">
        <f t="shared" si="0"/>
        <v>3</v>
      </c>
      <c r="I7" s="7" t="s">
        <v>65</v>
      </c>
      <c r="J7" s="15">
        <f t="shared" si="1"/>
        <v>4</v>
      </c>
      <c r="K7" s="16">
        <f t="shared" si="2"/>
        <v>12</v>
      </c>
      <c r="L7" s="14" t="s">
        <v>66</v>
      </c>
      <c r="M7" s="14" t="s">
        <v>97</v>
      </c>
      <c r="N7" s="17" t="s">
        <v>98</v>
      </c>
      <c r="O7" s="17" t="s">
        <v>99</v>
      </c>
      <c r="P7" s="14" t="s">
        <v>76</v>
      </c>
      <c r="Q7" s="2"/>
      <c r="S7">
        <f t="shared" si="3"/>
        <v>11993</v>
      </c>
    </row>
    <row r="8" spans="1:19" ht="49.75" customHeight="1" x14ac:dyDescent="0.35">
      <c r="A8" s="8">
        <v>7</v>
      </c>
      <c r="B8" s="9" t="s">
        <v>100</v>
      </c>
      <c r="C8" s="9" t="s">
        <v>101</v>
      </c>
      <c r="D8" s="9" t="s">
        <v>102</v>
      </c>
      <c r="E8" s="9" t="s">
        <v>103</v>
      </c>
      <c r="F8" s="9" t="s">
        <v>104</v>
      </c>
      <c r="G8" s="7" t="s">
        <v>64</v>
      </c>
      <c r="H8" s="10">
        <f t="shared" si="0"/>
        <v>3</v>
      </c>
      <c r="I8" s="7" t="s">
        <v>65</v>
      </c>
      <c r="J8" s="10">
        <f t="shared" si="1"/>
        <v>4</v>
      </c>
      <c r="K8" s="11">
        <f t="shared" si="2"/>
        <v>12</v>
      </c>
      <c r="L8" s="9" t="s">
        <v>66</v>
      </c>
      <c r="M8" s="9" t="s">
        <v>105</v>
      </c>
      <c r="N8" s="12" t="s">
        <v>106</v>
      </c>
      <c r="O8" s="12" t="s">
        <v>107</v>
      </c>
      <c r="P8" s="9" t="s">
        <v>76</v>
      </c>
      <c r="Q8" s="1"/>
      <c r="S8">
        <f t="shared" si="3"/>
        <v>11992</v>
      </c>
    </row>
    <row r="9" spans="1:19" ht="49.75" customHeight="1" x14ac:dyDescent="0.35">
      <c r="A9" s="13">
        <v>8</v>
      </c>
      <c r="B9" s="14" t="s">
        <v>108</v>
      </c>
      <c r="C9" s="14" t="s">
        <v>101</v>
      </c>
      <c r="D9" s="14" t="s">
        <v>109</v>
      </c>
      <c r="E9" s="14" t="s">
        <v>110</v>
      </c>
      <c r="F9" s="14" t="s">
        <v>111</v>
      </c>
      <c r="G9" s="7" t="s">
        <v>82</v>
      </c>
      <c r="H9" s="15">
        <f t="shared" si="0"/>
        <v>4</v>
      </c>
      <c r="I9" s="7" t="s">
        <v>65</v>
      </c>
      <c r="J9" s="15">
        <f t="shared" si="1"/>
        <v>4</v>
      </c>
      <c r="K9" s="16">
        <f t="shared" si="2"/>
        <v>16</v>
      </c>
      <c r="L9" s="14" t="s">
        <v>55</v>
      </c>
      <c r="M9" s="14" t="s">
        <v>112</v>
      </c>
      <c r="N9" s="17" t="s">
        <v>113</v>
      </c>
      <c r="O9" s="17" t="s">
        <v>114</v>
      </c>
      <c r="P9" s="14" t="s">
        <v>76</v>
      </c>
      <c r="Q9" s="2"/>
      <c r="S9">
        <f t="shared" si="3"/>
        <v>15991</v>
      </c>
    </row>
    <row r="10" spans="1:19" ht="49.75" customHeight="1" x14ac:dyDescent="0.35">
      <c r="A10" s="8">
        <v>9</v>
      </c>
      <c r="B10" s="9" t="s">
        <v>115</v>
      </c>
      <c r="C10" s="9" t="s">
        <v>116</v>
      </c>
      <c r="D10" s="9" t="s">
        <v>117</v>
      </c>
      <c r="E10" s="9" t="s">
        <v>118</v>
      </c>
      <c r="F10" s="9" t="s">
        <v>119</v>
      </c>
      <c r="G10" s="7" t="s">
        <v>82</v>
      </c>
      <c r="H10" s="10">
        <f t="shared" si="0"/>
        <v>4</v>
      </c>
      <c r="I10" s="7" t="s">
        <v>72</v>
      </c>
      <c r="J10" s="10">
        <f t="shared" si="1"/>
        <v>3</v>
      </c>
      <c r="K10" s="11">
        <f t="shared" si="2"/>
        <v>12</v>
      </c>
      <c r="L10" s="9" t="s">
        <v>66</v>
      </c>
      <c r="M10" s="9" t="s">
        <v>73</v>
      </c>
      <c r="N10" s="12" t="s">
        <v>120</v>
      </c>
      <c r="O10" s="12" t="s">
        <v>75</v>
      </c>
      <c r="P10" s="9" t="s">
        <v>76</v>
      </c>
      <c r="Q10" s="1"/>
      <c r="S10">
        <f t="shared" si="3"/>
        <v>11990</v>
      </c>
    </row>
    <row r="11" spans="1:19" ht="49.75" customHeight="1" x14ac:dyDescent="0.35">
      <c r="A11" s="13">
        <v>10</v>
      </c>
      <c r="B11" s="14" t="s">
        <v>121</v>
      </c>
      <c r="C11" s="14" t="s">
        <v>116</v>
      </c>
      <c r="D11" s="14" t="s">
        <v>122</v>
      </c>
      <c r="E11" s="14" t="s">
        <v>123</v>
      </c>
      <c r="F11" s="14" t="s">
        <v>124</v>
      </c>
      <c r="G11" s="7" t="s">
        <v>82</v>
      </c>
      <c r="H11" s="15">
        <f t="shared" si="0"/>
        <v>4</v>
      </c>
      <c r="I11" s="7" t="s">
        <v>72</v>
      </c>
      <c r="J11" s="15">
        <f t="shared" si="1"/>
        <v>3</v>
      </c>
      <c r="K11" s="16">
        <f t="shared" si="2"/>
        <v>12</v>
      </c>
      <c r="L11" s="14" t="s">
        <v>66</v>
      </c>
      <c r="M11" s="14" t="s">
        <v>125</v>
      </c>
      <c r="N11" s="17" t="s">
        <v>126</v>
      </c>
      <c r="O11" s="17" t="s">
        <v>127</v>
      </c>
      <c r="P11" s="14" t="s">
        <v>128</v>
      </c>
      <c r="Q11" s="2"/>
      <c r="S11">
        <f t="shared" si="3"/>
        <v>11989</v>
      </c>
    </row>
    <row r="12" spans="1:19" ht="49.75" customHeight="1" x14ac:dyDescent="0.35">
      <c r="A12" s="13">
        <v>11</v>
      </c>
      <c r="B12" s="14" t="s">
        <v>129</v>
      </c>
      <c r="C12" s="14" t="s">
        <v>49</v>
      </c>
      <c r="D12" s="14" t="s">
        <v>130</v>
      </c>
      <c r="E12" s="14" t="s">
        <v>131</v>
      </c>
      <c r="F12" s="14" t="s">
        <v>132</v>
      </c>
      <c r="G12" s="7" t="s">
        <v>53</v>
      </c>
      <c r="H12" s="15">
        <f t="shared" si="0"/>
        <v>5</v>
      </c>
      <c r="I12" s="7" t="s">
        <v>65</v>
      </c>
      <c r="J12" s="15">
        <f t="shared" si="1"/>
        <v>4</v>
      </c>
      <c r="K12" s="16">
        <f t="shared" si="2"/>
        <v>20</v>
      </c>
      <c r="L12" s="14" t="s">
        <v>55</v>
      </c>
      <c r="M12" s="14" t="s">
        <v>56</v>
      </c>
      <c r="N12" s="17" t="s">
        <v>57</v>
      </c>
      <c r="O12" s="17" t="s">
        <v>75</v>
      </c>
      <c r="P12" s="14" t="s">
        <v>86</v>
      </c>
      <c r="Q12" s="2"/>
      <c r="S12">
        <f t="shared" si="3"/>
        <v>19988</v>
      </c>
    </row>
    <row r="13" spans="1:19" ht="22" customHeight="1" x14ac:dyDescent="0.35">
      <c r="A13" s="13">
        <v>12</v>
      </c>
      <c r="B13" s="14"/>
      <c r="C13" s="14"/>
      <c r="D13" s="14"/>
      <c r="E13" s="14"/>
      <c r="F13" s="14"/>
      <c r="G13" s="7"/>
      <c r="H13" s="13" t="str">
        <f t="shared" si="0"/>
        <v/>
      </c>
      <c r="I13" s="7"/>
      <c r="J13" s="13" t="str">
        <f t="shared" si="1"/>
        <v/>
      </c>
      <c r="K13" s="18" t="str">
        <f t="shared" si="2"/>
        <v/>
      </c>
      <c r="L13" s="14"/>
      <c r="M13" s="14"/>
      <c r="N13" s="17"/>
      <c r="O13" s="17"/>
      <c r="P13" s="14"/>
      <c r="Q13" s="14"/>
      <c r="S13" t="str">
        <f t="shared" si="3"/>
        <v/>
      </c>
    </row>
    <row r="14" spans="1:19" ht="22" customHeight="1" x14ac:dyDescent="0.35">
      <c r="A14" s="8">
        <v>13</v>
      </c>
      <c r="B14" s="9"/>
      <c r="C14" s="9"/>
      <c r="D14" s="9"/>
      <c r="E14" s="9"/>
      <c r="F14" s="9"/>
      <c r="G14" s="7"/>
      <c r="H14" s="8" t="str">
        <f t="shared" si="0"/>
        <v/>
      </c>
      <c r="I14" s="7"/>
      <c r="J14" s="8" t="str">
        <f t="shared" si="1"/>
        <v/>
      </c>
      <c r="K14" s="19" t="str">
        <f t="shared" si="2"/>
        <v/>
      </c>
      <c r="L14" s="9"/>
      <c r="M14" s="9"/>
      <c r="N14" s="12"/>
      <c r="O14" s="12"/>
      <c r="P14" s="9"/>
      <c r="Q14" s="9"/>
      <c r="S14" t="str">
        <f t="shared" si="3"/>
        <v/>
      </c>
    </row>
    <row r="15" spans="1:19" ht="22" customHeight="1" x14ac:dyDescent="0.35">
      <c r="A15" s="13">
        <v>14</v>
      </c>
      <c r="B15" s="14"/>
      <c r="C15" s="14"/>
      <c r="D15" s="14"/>
      <c r="E15" s="14"/>
      <c r="F15" s="14"/>
      <c r="G15" s="7"/>
      <c r="H15" s="13" t="str">
        <f t="shared" si="0"/>
        <v/>
      </c>
      <c r="I15" s="7"/>
      <c r="J15" s="13" t="str">
        <f t="shared" si="1"/>
        <v/>
      </c>
      <c r="K15" s="18" t="str">
        <f t="shared" si="2"/>
        <v/>
      </c>
      <c r="L15" s="14"/>
      <c r="M15" s="14"/>
      <c r="N15" s="17"/>
      <c r="O15" s="17"/>
      <c r="P15" s="14"/>
      <c r="Q15" s="14"/>
      <c r="S15" t="str">
        <f t="shared" si="3"/>
        <v/>
      </c>
    </row>
    <row r="16" spans="1:19" ht="22" customHeight="1" x14ac:dyDescent="0.35">
      <c r="A16" s="8">
        <v>15</v>
      </c>
      <c r="B16" s="9"/>
      <c r="C16" s="9"/>
      <c r="D16" s="9"/>
      <c r="E16" s="9"/>
      <c r="F16" s="9"/>
      <c r="G16" s="7"/>
      <c r="H16" s="8" t="str">
        <f t="shared" si="0"/>
        <v/>
      </c>
      <c r="I16" s="7"/>
      <c r="J16" s="8" t="str">
        <f t="shared" si="1"/>
        <v/>
      </c>
      <c r="K16" s="19" t="str">
        <f t="shared" si="2"/>
        <v/>
      </c>
      <c r="L16" s="9"/>
      <c r="M16" s="9"/>
      <c r="N16" s="12"/>
      <c r="O16" s="12"/>
      <c r="P16" s="9"/>
      <c r="Q16" s="9"/>
      <c r="S16" t="str">
        <f t="shared" si="3"/>
        <v/>
      </c>
    </row>
    <row r="17" spans="1:19" ht="22" customHeight="1" x14ac:dyDescent="0.35">
      <c r="A17" s="13">
        <v>16</v>
      </c>
      <c r="B17" s="14"/>
      <c r="C17" s="14"/>
      <c r="D17" s="14"/>
      <c r="E17" s="14"/>
      <c r="F17" s="14"/>
      <c r="G17" s="7"/>
      <c r="H17" s="13" t="str">
        <f t="shared" si="0"/>
        <v/>
      </c>
      <c r="I17" s="7"/>
      <c r="J17" s="13" t="str">
        <f t="shared" si="1"/>
        <v/>
      </c>
      <c r="K17" s="18" t="str">
        <f t="shared" si="2"/>
        <v/>
      </c>
      <c r="L17" s="14"/>
      <c r="M17" s="14"/>
      <c r="N17" s="17"/>
      <c r="O17" s="17"/>
      <c r="P17" s="14"/>
      <c r="Q17" s="14"/>
      <c r="S17" t="str">
        <f t="shared" si="3"/>
        <v/>
      </c>
    </row>
    <row r="18" spans="1:19" ht="22" customHeight="1" x14ac:dyDescent="0.35">
      <c r="A18" s="8">
        <v>17</v>
      </c>
      <c r="B18" s="9"/>
      <c r="C18" s="9"/>
      <c r="D18" s="9"/>
      <c r="E18" s="9"/>
      <c r="F18" s="9"/>
      <c r="G18" s="7"/>
      <c r="H18" s="8" t="str">
        <f t="shared" si="0"/>
        <v/>
      </c>
      <c r="I18" s="7"/>
      <c r="J18" s="8" t="str">
        <f t="shared" si="1"/>
        <v/>
      </c>
      <c r="K18" s="19" t="str">
        <f t="shared" si="2"/>
        <v/>
      </c>
      <c r="L18" s="9"/>
      <c r="M18" s="9"/>
      <c r="N18" s="12"/>
      <c r="O18" s="12"/>
      <c r="P18" s="9"/>
      <c r="Q18" s="9"/>
      <c r="S18" t="str">
        <f t="shared" si="3"/>
        <v/>
      </c>
    </row>
    <row r="19" spans="1:19" ht="22" customHeight="1" x14ac:dyDescent="0.35">
      <c r="A19" s="13">
        <v>18</v>
      </c>
      <c r="B19" s="14"/>
      <c r="C19" s="14"/>
      <c r="D19" s="14"/>
      <c r="E19" s="14"/>
      <c r="F19" s="14"/>
      <c r="G19" s="7"/>
      <c r="H19" s="13" t="str">
        <f t="shared" si="0"/>
        <v/>
      </c>
      <c r="I19" s="7"/>
      <c r="J19" s="13" t="str">
        <f t="shared" si="1"/>
        <v/>
      </c>
      <c r="K19" s="18" t="str">
        <f t="shared" si="2"/>
        <v/>
      </c>
      <c r="L19" s="14"/>
      <c r="M19" s="14"/>
      <c r="N19" s="17"/>
      <c r="O19" s="17"/>
      <c r="P19" s="14"/>
      <c r="Q19" s="14"/>
      <c r="S19" t="str">
        <f t="shared" si="3"/>
        <v/>
      </c>
    </row>
    <row r="20" spans="1:19" ht="22" customHeight="1" x14ac:dyDescent="0.35">
      <c r="A20" s="8">
        <v>19</v>
      </c>
      <c r="B20" s="9"/>
      <c r="C20" s="9"/>
      <c r="D20" s="9"/>
      <c r="E20" s="9"/>
      <c r="F20" s="9"/>
      <c r="G20" s="7"/>
      <c r="H20" s="8" t="str">
        <f t="shared" si="0"/>
        <v/>
      </c>
      <c r="I20" s="7"/>
      <c r="J20" s="8" t="str">
        <f t="shared" si="1"/>
        <v/>
      </c>
      <c r="K20" s="19" t="str">
        <f t="shared" si="2"/>
        <v/>
      </c>
      <c r="L20" s="9"/>
      <c r="M20" s="9"/>
      <c r="N20" s="12"/>
      <c r="O20" s="12"/>
      <c r="P20" s="9"/>
      <c r="Q20" s="9"/>
      <c r="S20" t="str">
        <f t="shared" si="3"/>
        <v/>
      </c>
    </row>
    <row r="21" spans="1:19" ht="22" customHeight="1" x14ac:dyDescent="0.35">
      <c r="A21" s="13">
        <v>20</v>
      </c>
      <c r="B21" s="14"/>
      <c r="C21" s="14"/>
      <c r="D21" s="14"/>
      <c r="E21" s="14"/>
      <c r="F21" s="14"/>
      <c r="G21" s="7"/>
      <c r="H21" s="13" t="str">
        <f t="shared" si="0"/>
        <v/>
      </c>
      <c r="I21" s="7"/>
      <c r="J21" s="13" t="str">
        <f t="shared" si="1"/>
        <v/>
      </c>
      <c r="K21" s="18" t="str">
        <f t="shared" si="2"/>
        <v/>
      </c>
      <c r="L21" s="14"/>
      <c r="M21" s="14"/>
      <c r="N21" s="17"/>
      <c r="O21" s="17"/>
      <c r="P21" s="14"/>
      <c r="Q21" s="14"/>
      <c r="S21" t="str">
        <f t="shared" si="3"/>
        <v/>
      </c>
    </row>
  </sheetData>
  <dataValidations count="4">
    <dataValidation type="list" allowBlank="1" sqref="C2:C21" xr:uid="{00000000-0002-0000-0200-000000000000}">
      <formula1>"Regulation &amp; policy,Technology capability,Competitive &amp; sector,Workforce &amp; skills"</formula1>
    </dataValidation>
    <dataValidation type="list" allowBlank="1" sqref="L2:L21" xr:uid="{00000000-0002-0000-0200-000001000000}">
      <formula1>"WATCH,DISCUSS,ACT"</formula1>
    </dataValidation>
    <dataValidation type="list" allowBlank="1" sqref="G2:G21" xr:uid="{00000000-0002-0000-0200-000002000000}">
      <formula1>"Now,Within 12 months,12-24 months,24-36 months,Beyond 36 months"</formula1>
    </dataValidation>
    <dataValidation type="list" allowBlank="1" sqref="I2:I21" xr:uid="{00000000-0002-0000-0200-000003000000}">
      <formula1>"Major strategic shift required,Material change to plan,Adjustment needed,Minor,Negligible"</formula1>
    </dataValidation>
  </dataValidation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showGridLines="0" workbookViewId="0">
      <selection sqref="A1:F1"/>
    </sheetView>
  </sheetViews>
  <sheetFormatPr defaultRowHeight="14.5" x14ac:dyDescent="0.35"/>
  <cols>
    <col min="1" max="1" width="26" customWidth="1"/>
    <col min="2" max="2" width="56" customWidth="1"/>
    <col min="3" max="6" width="14" customWidth="1"/>
  </cols>
  <sheetData>
    <row r="1" spans="1:6" ht="20.149999999999999" customHeight="1" x14ac:dyDescent="0.35">
      <c r="A1" s="47" t="s">
        <v>133</v>
      </c>
      <c r="B1" s="36"/>
      <c r="C1" s="36"/>
      <c r="D1" s="36"/>
      <c r="E1" s="36"/>
      <c r="F1" s="36"/>
    </row>
    <row r="3" spans="1:6" ht="20.149999999999999" customHeight="1" x14ac:dyDescent="0.35">
      <c r="A3" s="20" t="s">
        <v>134</v>
      </c>
    </row>
    <row r="4" spans="1:6" ht="20.149999999999999" customHeight="1" x14ac:dyDescent="0.35">
      <c r="A4" s="21" t="s">
        <v>33</v>
      </c>
      <c r="B4" s="21" t="s">
        <v>135</v>
      </c>
      <c r="C4" s="21" t="s">
        <v>136</v>
      </c>
      <c r="D4" s="21" t="s">
        <v>137</v>
      </c>
      <c r="E4" s="21" t="s">
        <v>138</v>
      </c>
    </row>
    <row r="5" spans="1:6" ht="20.149999999999999" customHeight="1" x14ac:dyDescent="0.35">
      <c r="A5" s="22" t="s">
        <v>49</v>
      </c>
      <c r="B5" s="23">
        <f>COUNTIF(Signals!C2:C21,A5)</f>
        <v>4</v>
      </c>
      <c r="C5" s="24">
        <f>IFERROR(AVERAGEIFS(Signals!K2:K21,Signals!C2:C21,A5),"")</f>
        <v>16.5</v>
      </c>
      <c r="D5" s="23">
        <f>COUNTIFS(Signals!C2:C21,A5,Signals!L2:L21,"ACT")</f>
        <v>2</v>
      </c>
      <c r="E5" s="23">
        <f>COUNTIFS(Signals!C2:C21,A5,Signals!L2:L21,"DISCUSS")</f>
        <v>2</v>
      </c>
    </row>
    <row r="6" spans="1:6" ht="20.149999999999999" customHeight="1" x14ac:dyDescent="0.35">
      <c r="A6" s="22" t="s">
        <v>78</v>
      </c>
      <c r="B6" s="23">
        <f>COUNTIF(Signals!C2:C21,A6)</f>
        <v>3</v>
      </c>
      <c r="C6" s="24">
        <f>IFERROR(AVERAGEIFS(Signals!K2:K21,Signals!C2:C21,A6),"")</f>
        <v>16</v>
      </c>
      <c r="D6" s="23">
        <f>COUNTIFS(Signals!C2:C21,A6,Signals!L2:L21,"ACT")</f>
        <v>2</v>
      </c>
      <c r="E6" s="23">
        <f>COUNTIFS(Signals!C2:C21,A6,Signals!L2:L21,"DISCUSS")</f>
        <v>1</v>
      </c>
    </row>
    <row r="7" spans="1:6" ht="20.149999999999999" customHeight="1" x14ac:dyDescent="0.35">
      <c r="A7" s="22" t="s">
        <v>101</v>
      </c>
      <c r="B7" s="23">
        <f>COUNTIF(Signals!C2:C21,A7)</f>
        <v>2</v>
      </c>
      <c r="C7" s="24">
        <f>IFERROR(AVERAGEIFS(Signals!K2:K21,Signals!C2:C21,A7),"")</f>
        <v>14</v>
      </c>
      <c r="D7" s="23">
        <f>COUNTIFS(Signals!C2:C21,A7,Signals!L2:L21,"ACT")</f>
        <v>1</v>
      </c>
      <c r="E7" s="23">
        <f>COUNTIFS(Signals!C2:C21,A7,Signals!L2:L21,"DISCUSS")</f>
        <v>1</v>
      </c>
    </row>
    <row r="8" spans="1:6" ht="20.149999999999999" customHeight="1" x14ac:dyDescent="0.35">
      <c r="A8" s="22" t="s">
        <v>116</v>
      </c>
      <c r="B8" s="23">
        <f>COUNTIF(Signals!C2:C21,A8)</f>
        <v>2</v>
      </c>
      <c r="C8" s="24">
        <f>IFERROR(AVERAGEIFS(Signals!K2:K21,Signals!C2:C21,A8),"")</f>
        <v>12</v>
      </c>
      <c r="D8" s="23">
        <f>COUNTIFS(Signals!C2:C21,A8,Signals!L2:L21,"ACT")</f>
        <v>0</v>
      </c>
      <c r="E8" s="23">
        <f>COUNTIFS(Signals!C2:C21,A8,Signals!L2:L21,"DISCUSS")</f>
        <v>2</v>
      </c>
    </row>
    <row r="11" spans="1:6" ht="20.149999999999999" customHeight="1" x14ac:dyDescent="0.35">
      <c r="A11" s="20" t="s">
        <v>139</v>
      </c>
    </row>
    <row r="12" spans="1:6" ht="20.149999999999999" customHeight="1" x14ac:dyDescent="0.35">
      <c r="A12" s="21" t="s">
        <v>140</v>
      </c>
      <c r="B12" s="21" t="s">
        <v>135</v>
      </c>
      <c r="C12" s="21" t="s">
        <v>136</v>
      </c>
    </row>
    <row r="13" spans="1:6" ht="20.149999999999999" customHeight="1" x14ac:dyDescent="0.35">
      <c r="A13" s="22" t="s">
        <v>55</v>
      </c>
      <c r="B13" s="23">
        <f>COUNTIF(Signals!L2:L21,A13)</f>
        <v>5</v>
      </c>
      <c r="C13" s="24">
        <f>IFERROR(AVERAGEIFS(Signals!K2:K21,Signals!L2:L21,A13),"")</f>
        <v>19.399999999999999</v>
      </c>
    </row>
    <row r="14" spans="1:6" ht="20.149999999999999" customHeight="1" x14ac:dyDescent="0.35">
      <c r="A14" s="22" t="s">
        <v>66</v>
      </c>
      <c r="B14" s="23">
        <f>COUNTIF(Signals!L2:L21,A14)</f>
        <v>6</v>
      </c>
      <c r="C14" s="24">
        <f>IFERROR(AVERAGEIFS(Signals!K2:K21,Signals!L2:L21,A14),"")</f>
        <v>11.5</v>
      </c>
    </row>
    <row r="15" spans="1:6" ht="20.149999999999999" customHeight="1" x14ac:dyDescent="0.35">
      <c r="A15" s="22" t="s">
        <v>141</v>
      </c>
      <c r="B15" s="23">
        <f>COUNTIF(Signals!L2:L21,A15)</f>
        <v>0</v>
      </c>
      <c r="C15" s="24" t="str">
        <f>IFERROR(AVERAGEIFS(Signals!K2:K21,Signals!L2:L21,A15),"")</f>
        <v/>
      </c>
    </row>
    <row r="18" spans="1:5" ht="20.149999999999999" customHeight="1" x14ac:dyDescent="0.35">
      <c r="A18" s="20" t="s">
        <v>142</v>
      </c>
    </row>
    <row r="19" spans="1:5" ht="20.149999999999999" customHeight="1" x14ac:dyDescent="0.35">
      <c r="A19" s="21" t="s">
        <v>143</v>
      </c>
      <c r="B19" s="21" t="s">
        <v>144</v>
      </c>
      <c r="C19" s="21" t="s">
        <v>33</v>
      </c>
      <c r="D19" s="21" t="s">
        <v>140</v>
      </c>
      <c r="E19" s="21" t="s">
        <v>145</v>
      </c>
    </row>
    <row r="20" spans="1:5" ht="42" customHeight="1" x14ac:dyDescent="0.35">
      <c r="A20" s="22">
        <v>1</v>
      </c>
      <c r="B20" s="25" t="str">
        <f>IFERROR(INDEX(Signals!$B$2:$B$21,MATCH(LARGE(Signals!$S$2:$S$21,1),Signals!$S$2:$S$21,0)),"")</f>
        <v>EU AI Act - high-risk obligations deferred to 2 Dec 2027 by Digital Omnibus (Annex III); embedded systems to 2 Aug 2028</v>
      </c>
      <c r="C20" s="25" t="str">
        <f>IFERROR(INDEX(Signals!$C$2:$C$21,MATCH(LARGE(Signals!$S$2:$S$21,1),Signals!$S$2:$S$21,0)),"")</f>
        <v>Regulation &amp; policy</v>
      </c>
      <c r="D20" s="23" t="str">
        <f>IFERROR(INDEX(Signals!$L$2:$L$21,MATCH(LARGE(Signals!$S$2:$S$21,1),Signals!$S$2:$S$21,0)),"")</f>
        <v>ACT</v>
      </c>
      <c r="E20" s="26">
        <f>IFERROR(INDEX(Signals!$K$2:$K$21,MATCH(LARGE(Signals!$S$2:$S$21,1),Signals!$S$2:$S$21,0)),"")</f>
        <v>25</v>
      </c>
    </row>
    <row r="21" spans="1:5" ht="42" customHeight="1" x14ac:dyDescent="0.35">
      <c r="A21" s="22">
        <v>2</v>
      </c>
      <c r="B21" s="25" t="str">
        <f>IFERROR(INDEX(Signals!$B$2:$B$21,MATCH(LARGE(Signals!$S$2:$S$21,2),Signals!$S$2:$S$21,0)),"")</f>
        <v>Agentic AI in mainstream workflow tools</v>
      </c>
      <c r="C21" s="25" t="str">
        <f>IFERROR(INDEX(Signals!$C$2:$C$21,MATCH(LARGE(Signals!$S$2:$S$21,2),Signals!$S$2:$S$21,0)),"")</f>
        <v>Technology capability</v>
      </c>
      <c r="D21" s="23" t="str">
        <f>IFERROR(INDEX(Signals!$L$2:$L$21,MATCH(LARGE(Signals!$S$2:$S$21,2),Signals!$S$2:$S$21,0)),"")</f>
        <v>ACT</v>
      </c>
      <c r="E21" s="26">
        <f>IFERROR(INDEX(Signals!$K$2:$K$21,MATCH(LARGE(Signals!$S$2:$S$21,2),Signals!$S$2:$S$21,0)),"")</f>
        <v>20</v>
      </c>
    </row>
    <row r="22" spans="1:5" ht="42" customHeight="1" x14ac:dyDescent="0.35">
      <c r="A22" s="22">
        <v>3</v>
      </c>
      <c r="B22" s="25" t="str">
        <f>IFERROR(INDEX(Signals!$B$2:$B$21,MATCH(LARGE(Signals!$S$2:$S$21,3),Signals!$S$2:$S$21,0)),"")</f>
        <v>EU AI Act - new Article 5 prohibition (CSAM / non-consensual intimate imagery)</v>
      </c>
      <c r="C22" s="25" t="str">
        <f>IFERROR(INDEX(Signals!$C$2:$C$21,MATCH(LARGE(Signals!$S$2:$S$21,3),Signals!$S$2:$S$21,0)),"")</f>
        <v>Regulation &amp; policy</v>
      </c>
      <c r="D22" s="23" t="str">
        <f>IFERROR(INDEX(Signals!$L$2:$L$21,MATCH(LARGE(Signals!$S$2:$S$21,3),Signals!$S$2:$S$21,0)),"")</f>
        <v>ACT</v>
      </c>
      <c r="E22" s="26">
        <f>IFERROR(INDEX(Signals!$K$2:$K$21,MATCH(LARGE(Signals!$S$2:$S$21,3),Signals!$S$2:$S$21,0)),"")</f>
        <v>20</v>
      </c>
    </row>
    <row r="23" spans="1:5" ht="42" customHeight="1" x14ac:dyDescent="0.35">
      <c r="A23" s="22">
        <v>4</v>
      </c>
      <c r="B23" s="25" t="str">
        <f>IFERROR(INDEX(Signals!$B$2:$B$21,MATCH(LARGE(Signals!$S$2:$S$21,4),Signals!$S$2:$S$21,0)),"")</f>
        <v>Foundation-model vendor concentration</v>
      </c>
      <c r="C23" s="25" t="str">
        <f>IFERROR(INDEX(Signals!$C$2:$C$21,MATCH(LARGE(Signals!$S$2:$S$21,4),Signals!$S$2:$S$21,0)),"")</f>
        <v>Technology capability</v>
      </c>
      <c r="D23" s="23" t="str">
        <f>IFERROR(INDEX(Signals!$L$2:$L$21,MATCH(LARGE(Signals!$S$2:$S$21,4),Signals!$S$2:$S$21,0)),"")</f>
        <v>ACT</v>
      </c>
      <c r="E23" s="26">
        <f>IFERROR(INDEX(Signals!$K$2:$K$21,MATCH(LARGE(Signals!$S$2:$S$21,4),Signals!$S$2:$S$21,0)),"")</f>
        <v>16</v>
      </c>
    </row>
    <row r="24" spans="1:5" ht="42" customHeight="1" x14ac:dyDescent="0.35">
      <c r="A24" s="22">
        <v>5</v>
      </c>
      <c r="B24" s="25" t="str">
        <f>IFERROR(INDEX(Signals!$B$2:$B$21,MATCH(LARGE(Signals!$S$2:$S$21,5),Signals!$S$2:$S$21,0)),"")</f>
        <v>Customer-facing AI features as expectation, not differentiator</v>
      </c>
      <c r="C24" s="25" t="str">
        <f>IFERROR(INDEX(Signals!$C$2:$C$21,MATCH(LARGE(Signals!$S$2:$S$21,5),Signals!$S$2:$S$21,0)),"")</f>
        <v>Competitive &amp; sector</v>
      </c>
      <c r="D24" s="23" t="str">
        <f>IFERROR(INDEX(Signals!$L$2:$L$21,MATCH(LARGE(Signals!$S$2:$S$21,5),Signals!$S$2:$S$21,0)),"")</f>
        <v>ACT</v>
      </c>
      <c r="E24" s="26">
        <f>IFERROR(INDEX(Signals!$K$2:$K$21,MATCH(LARGE(Signals!$S$2:$S$21,5),Signals!$S$2:$S$21,0)),"")</f>
        <v>16</v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8"/>
  <sheetViews>
    <sheetView topLeftCell="A22" workbookViewId="0">
      <selection sqref="A1:B1"/>
    </sheetView>
  </sheetViews>
  <sheetFormatPr defaultRowHeight="14.5" x14ac:dyDescent="0.35"/>
  <cols>
    <col min="1" max="1" width="30" customWidth="1"/>
    <col min="2" max="2" width="92" customWidth="1"/>
  </cols>
  <sheetData>
    <row r="1" spans="1:2" ht="20.65" customHeight="1" x14ac:dyDescent="0.35">
      <c r="A1" s="51" t="s">
        <v>146</v>
      </c>
      <c r="B1" s="49"/>
    </row>
    <row r="2" spans="1:2" ht="35.25" customHeight="1" x14ac:dyDescent="0.35">
      <c r="A2" s="50" t="s">
        <v>147</v>
      </c>
      <c r="B2" s="49"/>
    </row>
    <row r="4" spans="1:2" ht="20.65" customHeight="1" x14ac:dyDescent="0.35">
      <c r="A4" s="48" t="s">
        <v>148</v>
      </c>
      <c r="B4" s="49"/>
    </row>
    <row r="5" spans="1:2" ht="20.65" customHeight="1" x14ac:dyDescent="0.35">
      <c r="A5" s="28" t="s">
        <v>149</v>
      </c>
      <c r="B5" s="3"/>
    </row>
    <row r="6" spans="1:2" ht="20.65" customHeight="1" x14ac:dyDescent="0.35">
      <c r="A6" s="28" t="s">
        <v>150</v>
      </c>
      <c r="B6" s="29" t="s">
        <v>151</v>
      </c>
    </row>
    <row r="7" spans="1:2" ht="20.65" customHeight="1" x14ac:dyDescent="0.35">
      <c r="A7" s="28" t="s">
        <v>152</v>
      </c>
      <c r="B7" s="29" t="s">
        <v>153</v>
      </c>
    </row>
    <row r="8" spans="1:2" ht="20.65" customHeight="1" x14ac:dyDescent="0.35">
      <c r="A8" s="28" t="s">
        <v>154</v>
      </c>
      <c r="B8" s="29" t="s">
        <v>155</v>
      </c>
    </row>
    <row r="9" spans="1:2" ht="35.25" customHeight="1" x14ac:dyDescent="0.35">
      <c r="A9" s="28" t="s">
        <v>156</v>
      </c>
      <c r="B9" s="29" t="s">
        <v>157</v>
      </c>
    </row>
    <row r="10" spans="1:2" ht="35.25" customHeight="1" x14ac:dyDescent="0.35">
      <c r="A10" s="28" t="s">
        <v>158</v>
      </c>
      <c r="B10" s="29" t="s">
        <v>159</v>
      </c>
    </row>
    <row r="11" spans="1:2" ht="35.25" customHeight="1" x14ac:dyDescent="0.35">
      <c r="A11" s="28" t="s">
        <v>160</v>
      </c>
      <c r="B11" s="29" t="s">
        <v>161</v>
      </c>
    </row>
    <row r="13" spans="1:2" ht="20.65" customHeight="1" x14ac:dyDescent="0.35">
      <c r="A13" s="48" t="s">
        <v>162</v>
      </c>
      <c r="B13" s="49"/>
    </row>
    <row r="14" spans="1:2" ht="20.65" customHeight="1" x14ac:dyDescent="0.35">
      <c r="A14" s="28" t="s">
        <v>149</v>
      </c>
      <c r="B14" s="3"/>
    </row>
    <row r="15" spans="1:2" ht="20.65" customHeight="1" x14ac:dyDescent="0.35">
      <c r="A15" s="28" t="s">
        <v>150</v>
      </c>
      <c r="B15" s="29" t="s">
        <v>151</v>
      </c>
    </row>
    <row r="16" spans="1:2" ht="20.65" customHeight="1" x14ac:dyDescent="0.35">
      <c r="A16" s="28" t="s">
        <v>152</v>
      </c>
      <c r="B16" s="29" t="s">
        <v>153</v>
      </c>
    </row>
    <row r="17" spans="1:2" ht="20.65" customHeight="1" x14ac:dyDescent="0.35">
      <c r="A17" s="28" t="s">
        <v>154</v>
      </c>
      <c r="B17" s="29" t="s">
        <v>155</v>
      </c>
    </row>
    <row r="18" spans="1:2" ht="35.25" customHeight="1" x14ac:dyDescent="0.35">
      <c r="A18" s="28" t="s">
        <v>156</v>
      </c>
      <c r="B18" s="29" t="s">
        <v>157</v>
      </c>
    </row>
    <row r="19" spans="1:2" ht="35.25" customHeight="1" x14ac:dyDescent="0.35">
      <c r="A19" s="28" t="s">
        <v>158</v>
      </c>
      <c r="B19" s="29" t="s">
        <v>159</v>
      </c>
    </row>
    <row r="20" spans="1:2" ht="35.25" customHeight="1" x14ac:dyDescent="0.35">
      <c r="A20" s="28" t="s">
        <v>160</v>
      </c>
      <c r="B20" s="29" t="s">
        <v>161</v>
      </c>
    </row>
    <row r="22" spans="1:2" ht="20.65" customHeight="1" x14ac:dyDescent="0.35">
      <c r="A22" s="48" t="s">
        <v>163</v>
      </c>
      <c r="B22" s="49"/>
    </row>
    <row r="23" spans="1:2" ht="20.65" customHeight="1" x14ac:dyDescent="0.35">
      <c r="A23" s="28" t="s">
        <v>149</v>
      </c>
      <c r="B23" s="3"/>
    </row>
    <row r="24" spans="1:2" ht="20.65" customHeight="1" x14ac:dyDescent="0.35">
      <c r="A24" s="28" t="s">
        <v>150</v>
      </c>
      <c r="B24" s="29" t="s">
        <v>151</v>
      </c>
    </row>
    <row r="25" spans="1:2" ht="20.65" customHeight="1" x14ac:dyDescent="0.35">
      <c r="A25" s="28" t="s">
        <v>152</v>
      </c>
      <c r="B25" s="29" t="s">
        <v>153</v>
      </c>
    </row>
    <row r="26" spans="1:2" ht="20.65" customHeight="1" x14ac:dyDescent="0.35">
      <c r="A26" s="28" t="s">
        <v>154</v>
      </c>
      <c r="B26" s="29" t="s">
        <v>155</v>
      </c>
    </row>
    <row r="27" spans="1:2" ht="35.25" customHeight="1" x14ac:dyDescent="0.35">
      <c r="A27" s="28" t="s">
        <v>156</v>
      </c>
      <c r="B27" s="29" t="s">
        <v>157</v>
      </c>
    </row>
    <row r="28" spans="1:2" ht="35.25" customHeight="1" x14ac:dyDescent="0.35">
      <c r="A28" s="28" t="s">
        <v>158</v>
      </c>
      <c r="B28" s="29" t="s">
        <v>159</v>
      </c>
    </row>
    <row r="29" spans="1:2" ht="35.25" customHeight="1" x14ac:dyDescent="0.35">
      <c r="A29" s="28" t="s">
        <v>160</v>
      </c>
      <c r="B29" s="29" t="s">
        <v>161</v>
      </c>
    </row>
    <row r="31" spans="1:2" ht="20.65" customHeight="1" x14ac:dyDescent="0.35">
      <c r="A31" s="48" t="s">
        <v>164</v>
      </c>
      <c r="B31" s="49"/>
    </row>
    <row r="32" spans="1:2" ht="20.65" customHeight="1" x14ac:dyDescent="0.35">
      <c r="A32" s="28" t="s">
        <v>149</v>
      </c>
      <c r="B32" s="3"/>
    </row>
    <row r="33" spans="1:2" ht="20.65" customHeight="1" x14ac:dyDescent="0.35">
      <c r="A33" s="28" t="s">
        <v>150</v>
      </c>
      <c r="B33" s="29" t="s">
        <v>151</v>
      </c>
    </row>
    <row r="34" spans="1:2" ht="20.65" customHeight="1" x14ac:dyDescent="0.35">
      <c r="A34" s="28" t="s">
        <v>152</v>
      </c>
      <c r="B34" s="29" t="s">
        <v>153</v>
      </c>
    </row>
    <row r="35" spans="1:2" ht="20.65" customHeight="1" x14ac:dyDescent="0.35">
      <c r="A35" s="28" t="s">
        <v>154</v>
      </c>
      <c r="B35" s="29" t="s">
        <v>155</v>
      </c>
    </row>
    <row r="36" spans="1:2" ht="35.25" customHeight="1" x14ac:dyDescent="0.35">
      <c r="A36" s="28" t="s">
        <v>156</v>
      </c>
      <c r="B36" s="29" t="s">
        <v>157</v>
      </c>
    </row>
    <row r="37" spans="1:2" ht="35.25" customHeight="1" x14ac:dyDescent="0.35">
      <c r="A37" s="28" t="s">
        <v>158</v>
      </c>
      <c r="B37" s="29" t="s">
        <v>159</v>
      </c>
    </row>
    <row r="38" spans="1:2" ht="35.25" customHeight="1" x14ac:dyDescent="0.35">
      <c r="A38" s="28" t="s">
        <v>160</v>
      </c>
      <c r="B38" s="29" t="s">
        <v>161</v>
      </c>
    </row>
  </sheetData>
  <mergeCells count="6">
    <mergeCell ref="A4:B4"/>
    <mergeCell ref="A2:B2"/>
    <mergeCell ref="A13:B13"/>
    <mergeCell ref="A1:B1"/>
    <mergeCell ref="A31:B31"/>
    <mergeCell ref="A22:B2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1"/>
  <sheetViews>
    <sheetView tabSelected="1" workbookViewId="0"/>
  </sheetViews>
  <sheetFormatPr defaultRowHeight="14.5" x14ac:dyDescent="0.35"/>
  <cols>
    <col min="1" max="1" width="110" customWidth="1"/>
  </cols>
  <sheetData>
    <row r="1" spans="1:1" ht="20.65" customHeight="1" x14ac:dyDescent="0.35">
      <c r="A1" s="52" t="s">
        <v>165</v>
      </c>
    </row>
    <row r="3" spans="1:1" ht="93.65" customHeight="1" x14ac:dyDescent="0.35">
      <c r="A3" s="4" t="s">
        <v>166</v>
      </c>
    </row>
    <row r="5" spans="1:1" ht="20.65" customHeight="1" x14ac:dyDescent="0.35">
      <c r="A5" s="27" t="s">
        <v>167</v>
      </c>
    </row>
    <row r="6" spans="1:1" ht="35.25" customHeight="1" x14ac:dyDescent="0.35">
      <c r="A6" s="29" t="s">
        <v>168</v>
      </c>
    </row>
    <row r="7" spans="1:1" ht="35.25" customHeight="1" x14ac:dyDescent="0.35">
      <c r="A7" s="29" t="s">
        <v>169</v>
      </c>
    </row>
    <row r="8" spans="1:1" ht="35.25" customHeight="1" x14ac:dyDescent="0.35">
      <c r="A8" s="29" t="s">
        <v>170</v>
      </c>
    </row>
    <row r="9" spans="1:1" ht="35.25" customHeight="1" x14ac:dyDescent="0.35">
      <c r="A9" s="29" t="s">
        <v>171</v>
      </c>
    </row>
    <row r="11" spans="1:1" ht="35.25" customHeight="1" x14ac:dyDescent="0.35">
      <c r="A11" s="27" t="s">
        <v>172</v>
      </c>
    </row>
  </sheetData>
  <mergeCells count="1">
    <mergeCell ref="A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903633D96034D87B44BECD8C5589C" ma:contentTypeVersion="4" ma:contentTypeDescription="Create a new document." ma:contentTypeScope="" ma:versionID="a2b19e518674f4dd63210862f9b6b67f">
  <xsd:schema xmlns:xsd="http://www.w3.org/2001/XMLSchema" xmlns:xs="http://www.w3.org/2001/XMLSchema" xmlns:p="http://schemas.microsoft.com/office/2006/metadata/properties" xmlns:ns2="e103d6a9-e004-4349-b099-c56017c31393" targetNamespace="http://schemas.microsoft.com/office/2006/metadata/properties" ma:root="true" ma:fieldsID="472c12173dba596dba685834d5940aaa" ns2:_="">
    <xsd:import namespace="e103d6a9-e004-4349-b099-c56017c313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3d6a9-e004-4349-b099-c56017c313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0998E-C97E-4590-83BD-3F5084D2B7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6F19B4-873D-47DD-A168-90FA505D7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03d6a9-e004-4349-b099-c56017c313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9FA4B0-541F-4BF2-9DA3-67AABE2637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&amp; Instructions</vt:lpstr>
      <vt:lpstr>From Prior Tools</vt:lpstr>
      <vt:lpstr>Signals</vt:lpstr>
      <vt:lpstr>Dashboard</vt:lpstr>
      <vt:lpstr>Quarterly Synthesis</vt:lpstr>
      <vt:lpstr>Director Duty Framing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Geraldine Ellis</dc:creator>
  <cp:keywords/>
  <dc:description/>
  <cp:lastModifiedBy>Geraldine Ellis</cp:lastModifiedBy>
  <cp:revision/>
  <dcterms:created xsi:type="dcterms:W3CDTF">2026-08-19T15:28:03Z</dcterms:created>
  <dcterms:modified xsi:type="dcterms:W3CDTF">2026-08-27T14:53:21Z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04a10-3dce-4a67-8815-86275709611e_Enabled">
    <vt:lpwstr>true</vt:lpwstr>
  </property>
  <property fmtid="{D5CDD505-2E9C-101B-9397-08002B2CF9AE}" pid="3" name="MSIP_Label_c8e04a10-3dce-4a67-8815-86275709611e_SetDate">
    <vt:lpwstr>2026-08-19T15:28:04Z</vt:lpwstr>
  </property>
  <property fmtid="{D5CDD505-2E9C-101B-9397-08002B2CF9AE}" pid="4" name="MSIP_Label_c8e04a10-3dce-4a67-8815-86275709611e_Method">
    <vt:lpwstr>Standard</vt:lpwstr>
  </property>
  <property fmtid="{D5CDD505-2E9C-101B-9397-08002B2CF9AE}" pid="5" name="MSIP_Label_c8e04a10-3dce-4a67-8815-86275709611e_Name">
    <vt:lpwstr>Confidential</vt:lpwstr>
  </property>
  <property fmtid="{D5CDD505-2E9C-101B-9397-08002B2CF9AE}" pid="6" name="MSIP_Label_c8e04a10-3dce-4a67-8815-86275709611e_SiteId">
    <vt:lpwstr>c8286187-e1d8-431d-8103-3980a28298b2</vt:lpwstr>
  </property>
  <property fmtid="{D5CDD505-2E9C-101B-9397-08002B2CF9AE}" pid="7" name="MSIP_Label_c8e04a10-3dce-4a67-8815-86275709611e_ActionId">
    <vt:lpwstr>9c232907-7692-4f0e-860a-2e5e6b9b70ca</vt:lpwstr>
  </property>
  <property fmtid="{D5CDD505-2E9C-101B-9397-08002B2CF9AE}" pid="8" name="MSIP_Label_c8e04a10-3dce-4a67-8815-86275709611e_ContentBits">
    <vt:lpwstr>0</vt:lpwstr>
  </property>
  <property fmtid="{D5CDD505-2E9C-101B-9397-08002B2CF9AE}" pid="9" name="ContentTypeId">
    <vt:lpwstr>0x010100CEB903633D96034D87B44BECD8C5589C</vt:lpwstr>
  </property>
</Properties>
</file>